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rafiek1" sheetId="1" r:id="rId1"/>
    <sheet name="Blad1" sheetId="2" r:id="rId2"/>
    <sheet name="Blad2" sheetId="3" r:id="rId3"/>
    <sheet name="Blad3" sheetId="4" r:id="rId4"/>
  </sheets>
  <definedNames>
    <definedName name="TABLE" localSheetId="1">'Blad1'!$A$2:$B$6</definedName>
    <definedName name="TABLE_2" localSheetId="1">'Blad1'!$A$2:$B$6</definedName>
  </definedNames>
  <calcPr fullCalcOnLoad="1"/>
</workbook>
</file>

<file path=xl/sharedStrings.xml><?xml version="1.0" encoding="utf-8"?>
<sst xmlns="http://schemas.openxmlformats.org/spreadsheetml/2006/main" count="58" uniqueCount="40">
  <si>
    <t>CDA</t>
  </si>
  <si>
    <t>PvdA</t>
  </si>
  <si>
    <t>VVD</t>
  </si>
  <si>
    <t>SP</t>
  </si>
  <si>
    <t>GroenLinks</t>
  </si>
  <si>
    <t>Partij</t>
  </si>
  <si>
    <t>Barometer</t>
  </si>
  <si>
    <t>Peil.nl</t>
  </si>
  <si>
    <t>Gemiddeld</t>
  </si>
  <si>
    <t xml:space="preserve">Peil.nl </t>
  </si>
  <si>
    <t>GL</t>
  </si>
  <si>
    <t>Zetels</t>
  </si>
  <si>
    <t>%</t>
  </si>
  <si>
    <t>Haagse trend</t>
  </si>
  <si>
    <t>D66</t>
  </si>
  <si>
    <t>Peilingen + trend</t>
  </si>
  <si>
    <t>Haagse score*</t>
  </si>
  <si>
    <t>Haagse stem</t>
  </si>
  <si>
    <t>Prognose</t>
  </si>
  <si>
    <t>PPS</t>
  </si>
  <si>
    <t>HSP</t>
  </si>
  <si>
    <t>LDH</t>
  </si>
  <si>
    <t>CU/S</t>
  </si>
  <si>
    <t>Wijken 29 Schildersbuurt, 30 Transvaalkwartier</t>
  </si>
  <si>
    <t>Gemeente Den Haag</t>
  </si>
  <si>
    <t>aantal VVD-stemmers</t>
  </si>
  <si>
    <t>aantal PvdA-stemmers</t>
  </si>
  <si>
    <t>aantal CDA-stemmers</t>
  </si>
  <si>
    <t>aantal D66-stemmers</t>
  </si>
  <si>
    <t>aantal GL-stemmers</t>
  </si>
  <si>
    <t>aantal SP-stemmers</t>
  </si>
  <si>
    <t>aantal Christenunie/SGP-stemmers</t>
  </si>
  <si>
    <t>aantal HSP-stemmers</t>
  </si>
  <si>
    <t>aantal PPS-stemmers</t>
  </si>
  <si>
    <t>aantal Leefbaar Den Haag-stemmers</t>
  </si>
  <si>
    <t>Bron:</t>
  </si>
  <si>
    <t>DBZ</t>
  </si>
  <si>
    <t>PST</t>
  </si>
  <si>
    <t>Prognose zonder PST</t>
  </si>
  <si>
    <t>Prognose met PST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</si>
</sst>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0.0"/>
  </numFmts>
  <fonts count="6">
    <font>
      <sz val="10"/>
      <name val="Arial"/>
      <family val="0"/>
    </font>
    <font>
      <b/>
      <sz val="16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 horizontal="right" wrapText="1"/>
    </xf>
    <xf numFmtId="17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9"/>
          <c:w val="0.9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Blad1!$F$21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Blad1!$E$22:$E$32</c:f>
              <c:strCache>
                <c:ptCount val="11"/>
                <c:pt idx="0">
                  <c:v>VVD</c:v>
                </c:pt>
                <c:pt idx="1">
                  <c:v>PvdA</c:v>
                </c:pt>
                <c:pt idx="2">
                  <c:v>CDA</c:v>
                </c:pt>
                <c:pt idx="3">
                  <c:v>LDH</c:v>
                </c:pt>
                <c:pt idx="4">
                  <c:v>GL</c:v>
                </c:pt>
                <c:pt idx="5">
                  <c:v>D66</c:v>
                </c:pt>
                <c:pt idx="6">
                  <c:v>PPS</c:v>
                </c:pt>
                <c:pt idx="7">
                  <c:v>SP</c:v>
                </c:pt>
                <c:pt idx="8">
                  <c:v>HSP</c:v>
                </c:pt>
                <c:pt idx="9">
                  <c:v>CU/S</c:v>
                </c:pt>
                <c:pt idx="10">
                  <c:v>PST</c:v>
                </c:pt>
              </c:strCache>
            </c:strRef>
          </c:cat>
          <c:val>
            <c:numRef>
              <c:f>Blad1!$F$22:$F$32</c:f>
              <c:numCache>
                <c:ptCount val="11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Blad1!$G$21</c:f>
              <c:strCache>
                <c:ptCount val="1"/>
                <c:pt idx="0">
                  <c:v>Prognose zonder PST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Blad1!$E$22:$E$32</c:f>
              <c:strCache>
                <c:ptCount val="11"/>
                <c:pt idx="0">
                  <c:v>VVD</c:v>
                </c:pt>
                <c:pt idx="1">
                  <c:v>PvdA</c:v>
                </c:pt>
                <c:pt idx="2">
                  <c:v>CDA</c:v>
                </c:pt>
                <c:pt idx="3">
                  <c:v>LDH</c:v>
                </c:pt>
                <c:pt idx="4">
                  <c:v>GL</c:v>
                </c:pt>
                <c:pt idx="5">
                  <c:v>D66</c:v>
                </c:pt>
                <c:pt idx="6">
                  <c:v>PPS</c:v>
                </c:pt>
                <c:pt idx="7">
                  <c:v>SP</c:v>
                </c:pt>
                <c:pt idx="8">
                  <c:v>HSP</c:v>
                </c:pt>
                <c:pt idx="9">
                  <c:v>CU/S</c:v>
                </c:pt>
                <c:pt idx="10">
                  <c:v>PST</c:v>
                </c:pt>
              </c:strCache>
            </c:strRef>
          </c:cat>
          <c:val>
            <c:numRef>
              <c:f>Blad1!$G$22:$G$32</c:f>
              <c:numCache>
                <c:ptCount val="11"/>
                <c:pt idx="0">
                  <c:v>9</c:v>
                </c:pt>
                <c:pt idx="1">
                  <c:v>13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Blad1!$H$21</c:f>
              <c:strCache>
                <c:ptCount val="1"/>
                <c:pt idx="0">
                  <c:v>Prognose met PST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Blad1!$E$22:$E$32</c:f>
              <c:strCache>
                <c:ptCount val="11"/>
                <c:pt idx="0">
                  <c:v>VVD</c:v>
                </c:pt>
                <c:pt idx="1">
                  <c:v>PvdA</c:v>
                </c:pt>
                <c:pt idx="2">
                  <c:v>CDA</c:v>
                </c:pt>
                <c:pt idx="3">
                  <c:v>LDH</c:v>
                </c:pt>
                <c:pt idx="4">
                  <c:v>GL</c:v>
                </c:pt>
                <c:pt idx="5">
                  <c:v>D66</c:v>
                </c:pt>
                <c:pt idx="6">
                  <c:v>PPS</c:v>
                </c:pt>
                <c:pt idx="7">
                  <c:v>SP</c:v>
                </c:pt>
                <c:pt idx="8">
                  <c:v>HSP</c:v>
                </c:pt>
                <c:pt idx="9">
                  <c:v>CU/S</c:v>
                </c:pt>
                <c:pt idx="10">
                  <c:v>PST</c:v>
                </c:pt>
              </c:strCache>
            </c:strRef>
          </c:cat>
          <c:val>
            <c:numRef>
              <c:f>Blad1!$H$22:$H$32</c:f>
              <c:numCache>
                <c:ptCount val="11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</c:numCache>
            </c:numRef>
          </c:val>
        </c:ser>
        <c:gapWidth val="80"/>
        <c:axId val="23908525"/>
        <c:axId val="13850134"/>
      </c:bar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3850134"/>
        <c:crossesAt val="0"/>
        <c:auto val="1"/>
        <c:lblOffset val="100"/>
        <c:noMultiLvlLbl val="0"/>
      </c:catAx>
      <c:valAx>
        <c:axId val="13850134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2390852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975"/>
          <c:y val="0.945"/>
          <c:w val="0.592"/>
          <c:h val="0.053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0.14925</cdr:y>
    </cdr:from>
    <cdr:to>
      <cdr:x>0.877</cdr:x>
      <cdr:y>0.36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857250"/>
          <a:ext cx="399097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3600" b="1" i="0" u="none" baseline="0">
              <a:latin typeface="Arial"/>
              <a:ea typeface="Arial"/>
              <a:cs typeface="Arial"/>
            </a:rPr>
            <a:t>De Haagse Raad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(fingerspitzenprognose 30/09/05)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I7" sqref="I7"/>
    </sheetView>
  </sheetViews>
  <sheetFormatPr defaultColWidth="9.140625" defaultRowHeight="12.75"/>
  <cols>
    <col min="1" max="1" width="15.7109375" style="2" customWidth="1"/>
    <col min="2" max="2" width="10.7109375" style="2" customWidth="1"/>
    <col min="3" max="3" width="9.140625" style="2" customWidth="1"/>
    <col min="4" max="4" width="10.7109375" style="2" bestFit="1" customWidth="1"/>
    <col min="5" max="5" width="12.00390625" style="2" customWidth="1"/>
    <col min="6" max="6" width="9.57421875" style="2" customWidth="1"/>
    <col min="7" max="7" width="8.7109375" style="2" customWidth="1"/>
    <col min="8" max="8" width="6.140625" style="2" customWidth="1"/>
    <col min="9" max="9" width="8.8515625" style="2" customWidth="1"/>
    <col min="10" max="10" width="9.140625" style="2" customWidth="1"/>
    <col min="11" max="11" width="8.7109375" style="2" customWidth="1"/>
    <col min="12" max="12" width="6.7109375" style="2" customWidth="1"/>
    <col min="13" max="13" width="8.8515625" style="2" customWidth="1"/>
    <col min="14" max="14" width="8.28125" style="2" customWidth="1"/>
    <col min="15" max="16384" width="9.140625" style="2" customWidth="1"/>
  </cols>
  <sheetData>
    <row r="1" spans="1:14" s="1" customFormat="1" ht="25.5" customHeight="1">
      <c r="A1" s="1" t="s">
        <v>5</v>
      </c>
      <c r="B1" s="1" t="s">
        <v>6</v>
      </c>
      <c r="C1" s="1" t="s">
        <v>7</v>
      </c>
      <c r="D1" s="1" t="s">
        <v>8</v>
      </c>
      <c r="E1" s="1" t="s">
        <v>13</v>
      </c>
      <c r="F1" s="1" t="s">
        <v>15</v>
      </c>
      <c r="G1" s="9">
        <v>0.8</v>
      </c>
      <c r="H1" s="9">
        <v>0.2</v>
      </c>
      <c r="I1" s="1" t="s">
        <v>16</v>
      </c>
      <c r="J1" s="1" t="s">
        <v>17</v>
      </c>
      <c r="K1" s="1" t="s">
        <v>18</v>
      </c>
      <c r="L1" s="1" t="s">
        <v>11</v>
      </c>
      <c r="M1" s="1" t="s">
        <v>18</v>
      </c>
      <c r="N1" s="1">
        <v>2002</v>
      </c>
    </row>
    <row r="2" spans="1:14" ht="12.75">
      <c r="A2" s="1" t="s">
        <v>0</v>
      </c>
      <c r="B2" s="5">
        <v>21.8</v>
      </c>
      <c r="C2" s="4">
        <f aca="true" t="shared" si="0" ref="C2:C7">C12</f>
        <v>22.666666666666664</v>
      </c>
      <c r="D2" s="4">
        <f aca="true" t="shared" si="1" ref="D2:D7">(B2+C2)/2</f>
        <v>22.233333333333334</v>
      </c>
      <c r="E2" s="4">
        <v>-10</v>
      </c>
      <c r="F2" s="4">
        <f aca="true" t="shared" si="2" ref="F2:F7">D2+E2</f>
        <v>12.233333333333334</v>
      </c>
      <c r="G2" s="4">
        <f aca="true" t="shared" si="3" ref="G2:G11">0.8*F2</f>
        <v>9.786666666666669</v>
      </c>
      <c r="H2" s="4">
        <f aca="true" t="shared" si="4" ref="H2:H7">0.2*F2</f>
        <v>2.446666666666667</v>
      </c>
      <c r="I2" s="7">
        <v>85</v>
      </c>
      <c r="J2" s="4">
        <f aca="true" t="shared" si="5" ref="J2:J12">I2/100*H2</f>
        <v>2.079666666666667</v>
      </c>
      <c r="K2" s="4">
        <f aca="true" t="shared" si="6" ref="K2:K12">J2+G2</f>
        <v>11.866333333333337</v>
      </c>
      <c r="L2" s="8">
        <f aca="true" t="shared" si="7" ref="L2:L12">(K2*45)/100</f>
        <v>5.339850000000001</v>
      </c>
      <c r="M2" s="7">
        <f aca="true" t="shared" si="8" ref="M2:M12">ROUND(L2,0)</f>
        <v>5</v>
      </c>
      <c r="N2" s="2">
        <v>7</v>
      </c>
    </row>
    <row r="3" spans="1:14" ht="12.75">
      <c r="A3" s="1" t="s">
        <v>1</v>
      </c>
      <c r="B3" s="5">
        <v>32.6</v>
      </c>
      <c r="C3" s="4">
        <f t="shared" si="0"/>
        <v>31.333333333333336</v>
      </c>
      <c r="D3" s="4">
        <f t="shared" si="1"/>
        <v>31.96666666666667</v>
      </c>
      <c r="E3" s="4">
        <v>-4</v>
      </c>
      <c r="F3" s="4">
        <f t="shared" si="2"/>
        <v>27.96666666666667</v>
      </c>
      <c r="G3" s="4">
        <f t="shared" si="3"/>
        <v>22.373333333333335</v>
      </c>
      <c r="H3" s="4">
        <f t="shared" si="4"/>
        <v>5.593333333333334</v>
      </c>
      <c r="I3" s="7">
        <v>25</v>
      </c>
      <c r="J3" s="4">
        <f t="shared" si="5"/>
        <v>1.3983333333333334</v>
      </c>
      <c r="K3" s="4">
        <f t="shared" si="6"/>
        <v>23.77166666666667</v>
      </c>
      <c r="L3" s="8">
        <f t="shared" si="7"/>
        <v>10.697250000000002</v>
      </c>
      <c r="M3" s="7">
        <f t="shared" si="8"/>
        <v>11</v>
      </c>
      <c r="N3" s="2">
        <v>10</v>
      </c>
    </row>
    <row r="4" spans="1:14" ht="12.75">
      <c r="A4" s="1" t="s">
        <v>2</v>
      </c>
      <c r="B4" s="5">
        <v>15</v>
      </c>
      <c r="C4" s="4">
        <f t="shared" si="0"/>
        <v>14.666666666666666</v>
      </c>
      <c r="D4" s="4">
        <f t="shared" si="1"/>
        <v>14.833333333333332</v>
      </c>
      <c r="E4" s="4">
        <v>6</v>
      </c>
      <c r="F4" s="4">
        <f t="shared" si="2"/>
        <v>20.833333333333332</v>
      </c>
      <c r="G4" s="4">
        <f t="shared" si="3"/>
        <v>16.666666666666668</v>
      </c>
      <c r="H4" s="4">
        <f t="shared" si="4"/>
        <v>4.166666666666667</v>
      </c>
      <c r="I4" s="7">
        <v>90</v>
      </c>
      <c r="J4" s="4">
        <f t="shared" si="5"/>
        <v>3.7500000000000004</v>
      </c>
      <c r="K4" s="4">
        <f t="shared" si="6"/>
        <v>20.416666666666668</v>
      </c>
      <c r="L4" s="8">
        <f t="shared" si="7"/>
        <v>9.1875</v>
      </c>
      <c r="M4" s="7">
        <f t="shared" si="8"/>
        <v>9</v>
      </c>
      <c r="N4" s="2">
        <v>11</v>
      </c>
    </row>
    <row r="5" spans="1:14" ht="12.75">
      <c r="A5" s="1" t="s">
        <v>3</v>
      </c>
      <c r="B5" s="5">
        <v>11.6</v>
      </c>
      <c r="C5" s="4">
        <f t="shared" si="0"/>
        <v>12</v>
      </c>
      <c r="D5" s="4">
        <f t="shared" si="1"/>
        <v>11.8</v>
      </c>
      <c r="E5" s="4">
        <v>0</v>
      </c>
      <c r="F5" s="4">
        <f t="shared" si="2"/>
        <v>11.8</v>
      </c>
      <c r="G5" s="4">
        <f t="shared" si="3"/>
        <v>9.440000000000001</v>
      </c>
      <c r="H5" s="4">
        <f t="shared" si="4"/>
        <v>2.3600000000000003</v>
      </c>
      <c r="I5" s="7">
        <v>100</v>
      </c>
      <c r="J5" s="4">
        <f t="shared" si="5"/>
        <v>2.3600000000000003</v>
      </c>
      <c r="K5" s="4">
        <f t="shared" si="6"/>
        <v>11.8</v>
      </c>
      <c r="L5" s="8">
        <f t="shared" si="7"/>
        <v>5.31</v>
      </c>
      <c r="M5" s="7">
        <f t="shared" si="8"/>
        <v>5</v>
      </c>
      <c r="N5" s="2">
        <v>2</v>
      </c>
    </row>
    <row r="6" spans="1:14" ht="12.75">
      <c r="A6" s="3" t="s">
        <v>4</v>
      </c>
      <c r="B6" s="5">
        <v>8.4</v>
      </c>
      <c r="C6" s="4">
        <f t="shared" si="0"/>
        <v>6.666666666666667</v>
      </c>
      <c r="D6" s="4">
        <f t="shared" si="1"/>
        <v>7.533333333333333</v>
      </c>
      <c r="E6" s="4">
        <v>2.5</v>
      </c>
      <c r="F6" s="4">
        <f t="shared" si="2"/>
        <v>10.033333333333333</v>
      </c>
      <c r="G6" s="4">
        <f t="shared" si="3"/>
        <v>8.026666666666667</v>
      </c>
      <c r="H6" s="4">
        <f t="shared" si="4"/>
        <v>2.006666666666667</v>
      </c>
      <c r="I6" s="7">
        <v>60</v>
      </c>
      <c r="J6" s="4">
        <f t="shared" si="5"/>
        <v>1.204</v>
      </c>
      <c r="K6" s="4">
        <f t="shared" si="6"/>
        <v>9.230666666666668</v>
      </c>
      <c r="L6" s="8">
        <f t="shared" si="7"/>
        <v>4.1538</v>
      </c>
      <c r="M6" s="7">
        <f t="shared" si="8"/>
        <v>4</v>
      </c>
      <c r="N6" s="2">
        <v>3</v>
      </c>
    </row>
    <row r="7" spans="1:14" ht="12.75">
      <c r="A7" s="2" t="s">
        <v>14</v>
      </c>
      <c r="B7" s="6">
        <v>2.1</v>
      </c>
      <c r="C7" s="4">
        <f t="shared" si="0"/>
        <v>2</v>
      </c>
      <c r="D7" s="4">
        <f t="shared" si="1"/>
        <v>2.05</v>
      </c>
      <c r="E7" s="4">
        <v>1.5</v>
      </c>
      <c r="F7" s="4">
        <f t="shared" si="2"/>
        <v>3.55</v>
      </c>
      <c r="G7" s="4">
        <f t="shared" si="3"/>
        <v>2.84</v>
      </c>
      <c r="H7" s="4">
        <f t="shared" si="4"/>
        <v>0.71</v>
      </c>
      <c r="I7" s="7">
        <v>113</v>
      </c>
      <c r="J7" s="4">
        <f t="shared" si="5"/>
        <v>0.8022999999999999</v>
      </c>
      <c r="K7" s="4">
        <f t="shared" si="6"/>
        <v>3.6422999999999996</v>
      </c>
      <c r="L7" s="8">
        <f t="shared" si="7"/>
        <v>1.6390349999999998</v>
      </c>
      <c r="M7" s="7">
        <f t="shared" si="8"/>
        <v>2</v>
      </c>
      <c r="N7" s="2">
        <v>3</v>
      </c>
    </row>
    <row r="8" spans="8:13" ht="12.75">
      <c r="H8" s="15">
        <v>2002</v>
      </c>
      <c r="I8" s="7"/>
      <c r="J8" s="4"/>
      <c r="L8" s="8"/>
      <c r="M8" s="7"/>
    </row>
    <row r="9" spans="7:14" ht="12.75">
      <c r="G9" s="2" t="s">
        <v>19</v>
      </c>
      <c r="H9" s="4">
        <v>6</v>
      </c>
      <c r="I9" s="2">
        <v>75</v>
      </c>
      <c r="J9" s="4">
        <f t="shared" si="5"/>
        <v>4.5</v>
      </c>
      <c r="K9" s="4">
        <f>J9</f>
        <v>4.5</v>
      </c>
      <c r="L9" s="8">
        <f t="shared" si="7"/>
        <v>2.025</v>
      </c>
      <c r="M9" s="7">
        <f t="shared" si="8"/>
        <v>2</v>
      </c>
      <c r="N9" s="2">
        <v>2</v>
      </c>
    </row>
    <row r="10" spans="7:14" ht="12.75">
      <c r="G10" s="2" t="s">
        <v>20</v>
      </c>
      <c r="H10" s="4">
        <v>2.8</v>
      </c>
      <c r="I10" s="2">
        <v>125</v>
      </c>
      <c r="J10" s="4">
        <f t="shared" si="5"/>
        <v>3.5</v>
      </c>
      <c r="K10" s="4">
        <f>J10</f>
        <v>3.5</v>
      </c>
      <c r="L10" s="8">
        <f t="shared" si="7"/>
        <v>1.575</v>
      </c>
      <c r="M10" s="7">
        <f t="shared" si="8"/>
        <v>2</v>
      </c>
      <c r="N10" s="2">
        <v>1</v>
      </c>
    </row>
    <row r="11" spans="1:14" ht="12.75">
      <c r="A11" s="2" t="s">
        <v>9</v>
      </c>
      <c r="B11" s="2" t="s">
        <v>11</v>
      </c>
      <c r="C11" s="2" t="s">
        <v>12</v>
      </c>
      <c r="G11" s="2" t="s">
        <v>21</v>
      </c>
      <c r="H11" s="4">
        <v>8.2</v>
      </c>
      <c r="I11" s="2">
        <v>10</v>
      </c>
      <c r="J11" s="4">
        <f t="shared" si="5"/>
        <v>0.82</v>
      </c>
      <c r="K11" s="4">
        <f>J11</f>
        <v>0.82</v>
      </c>
      <c r="L11" s="8">
        <f t="shared" si="7"/>
        <v>0.369</v>
      </c>
      <c r="M11" s="7">
        <f t="shared" si="8"/>
        <v>0</v>
      </c>
      <c r="N11" s="2">
        <v>1</v>
      </c>
    </row>
    <row r="12" spans="1:14" ht="12.75">
      <c r="A12" s="2" t="s">
        <v>0</v>
      </c>
      <c r="B12" s="2">
        <v>34</v>
      </c>
      <c r="C12" s="2">
        <f aca="true" t="shared" si="9" ref="C12:C17">B12/150*100</f>
        <v>22.666666666666664</v>
      </c>
      <c r="G12" s="2" t="s">
        <v>22</v>
      </c>
      <c r="H12" s="2">
        <v>2.5</v>
      </c>
      <c r="I12" s="2">
        <v>150</v>
      </c>
      <c r="J12" s="4">
        <f t="shared" si="5"/>
        <v>3.75</v>
      </c>
      <c r="K12" s="4">
        <f>J12</f>
        <v>3.75</v>
      </c>
      <c r="L12" s="8">
        <f t="shared" si="7"/>
        <v>1.6875</v>
      </c>
      <c r="M12" s="7">
        <f t="shared" si="8"/>
        <v>2</v>
      </c>
      <c r="N12" s="2">
        <v>2</v>
      </c>
    </row>
    <row r="13" spans="1:13" ht="12.75">
      <c r="A13" s="2" t="s">
        <v>1</v>
      </c>
      <c r="B13" s="2">
        <v>47</v>
      </c>
      <c r="C13" s="2">
        <f t="shared" si="9"/>
        <v>31.333333333333336</v>
      </c>
      <c r="G13" s="2" t="s">
        <v>37</v>
      </c>
      <c r="H13" s="2">
        <v>0</v>
      </c>
      <c r="M13" s="2">
        <v>3</v>
      </c>
    </row>
    <row r="14" spans="1:13" ht="12.75">
      <c r="A14" s="2" t="s">
        <v>2</v>
      </c>
      <c r="B14" s="2">
        <v>22</v>
      </c>
      <c r="C14" s="2">
        <f t="shared" si="9"/>
        <v>14.666666666666666</v>
      </c>
      <c r="M14" s="7">
        <f>SUM(M2:M13)</f>
        <v>45</v>
      </c>
    </row>
    <row r="15" spans="1:3" ht="12.75">
      <c r="A15" s="2" t="s">
        <v>3</v>
      </c>
      <c r="B15" s="2">
        <v>18</v>
      </c>
      <c r="C15" s="2">
        <f t="shared" si="9"/>
        <v>12</v>
      </c>
    </row>
    <row r="16" spans="1:3" ht="12.75">
      <c r="A16" s="2" t="s">
        <v>10</v>
      </c>
      <c r="B16" s="2">
        <v>10</v>
      </c>
      <c r="C16" s="2">
        <f t="shared" si="9"/>
        <v>6.666666666666667</v>
      </c>
    </row>
    <row r="17" spans="1:3" ht="12.75">
      <c r="A17" s="2" t="s">
        <v>14</v>
      </c>
      <c r="B17" s="2">
        <v>3</v>
      </c>
      <c r="C17" s="2">
        <f t="shared" si="9"/>
        <v>2</v>
      </c>
    </row>
    <row r="21" spans="6:8" ht="51">
      <c r="F21" s="1">
        <v>2002</v>
      </c>
      <c r="G21" s="2" t="s">
        <v>38</v>
      </c>
      <c r="H21" s="1" t="s">
        <v>39</v>
      </c>
    </row>
    <row r="22" spans="5:8" ht="12.75">
      <c r="E22" s="1" t="s">
        <v>2</v>
      </c>
      <c r="F22" s="2">
        <v>11</v>
      </c>
      <c r="G22" s="2">
        <v>9</v>
      </c>
      <c r="H22" s="7">
        <v>9</v>
      </c>
    </row>
    <row r="23" spans="5:8" ht="12.75">
      <c r="E23" s="1" t="s">
        <v>1</v>
      </c>
      <c r="F23" s="2">
        <v>10</v>
      </c>
      <c r="G23" s="2">
        <v>13</v>
      </c>
      <c r="H23" s="7">
        <v>11</v>
      </c>
    </row>
    <row r="24" spans="5:8" ht="12.75">
      <c r="E24" s="1" t="s">
        <v>0</v>
      </c>
      <c r="F24" s="2">
        <v>7</v>
      </c>
      <c r="G24" s="2">
        <v>6</v>
      </c>
      <c r="H24" s="7">
        <v>5</v>
      </c>
    </row>
    <row r="25" spans="5:8" ht="12.75">
      <c r="E25" s="2" t="s">
        <v>21</v>
      </c>
      <c r="F25" s="2">
        <v>4</v>
      </c>
      <c r="G25" s="2">
        <v>0</v>
      </c>
      <c r="H25" s="2">
        <v>0</v>
      </c>
    </row>
    <row r="26" spans="5:8" ht="12.75">
      <c r="E26" s="3" t="s">
        <v>10</v>
      </c>
      <c r="F26" s="2">
        <v>3</v>
      </c>
      <c r="G26" s="2">
        <v>5</v>
      </c>
      <c r="H26" s="7">
        <v>4</v>
      </c>
    </row>
    <row r="27" spans="5:8" ht="12.75">
      <c r="E27" s="2" t="s">
        <v>14</v>
      </c>
      <c r="F27" s="2">
        <v>3</v>
      </c>
      <c r="G27" s="2">
        <v>2</v>
      </c>
      <c r="H27" s="7">
        <v>2</v>
      </c>
    </row>
    <row r="28" spans="5:8" ht="12.75">
      <c r="E28" s="2" t="s">
        <v>19</v>
      </c>
      <c r="F28" s="2">
        <v>3</v>
      </c>
      <c r="G28" s="2">
        <v>2</v>
      </c>
      <c r="H28" s="2">
        <v>2</v>
      </c>
    </row>
    <row r="29" spans="5:8" ht="12.75">
      <c r="E29" s="1" t="s">
        <v>3</v>
      </c>
      <c r="F29" s="2">
        <v>2</v>
      </c>
      <c r="G29" s="2">
        <v>5</v>
      </c>
      <c r="H29" s="7">
        <v>5</v>
      </c>
    </row>
    <row r="30" spans="5:8" ht="12.75">
      <c r="E30" s="2" t="s">
        <v>20</v>
      </c>
      <c r="F30" s="2">
        <v>1</v>
      </c>
      <c r="G30" s="2">
        <v>1</v>
      </c>
      <c r="H30" s="2">
        <v>2</v>
      </c>
    </row>
    <row r="31" spans="5:8" ht="12.75">
      <c r="E31" s="2" t="s">
        <v>22</v>
      </c>
      <c r="F31" s="2">
        <v>1</v>
      </c>
      <c r="G31" s="2">
        <v>2</v>
      </c>
      <c r="H31" s="2">
        <v>2</v>
      </c>
    </row>
    <row r="32" spans="5:8" ht="12.75">
      <c r="E32" s="2" t="s">
        <v>37</v>
      </c>
      <c r="F32" s="2">
        <v>0</v>
      </c>
      <c r="G32" s="2">
        <v>0</v>
      </c>
      <c r="H32" s="2">
        <v>3</v>
      </c>
    </row>
    <row r="33" spans="7:8" ht="12.75">
      <c r="G33" s="2">
        <f>SUM(G22:G32)</f>
        <v>45</v>
      </c>
      <c r="H33" s="7">
        <f>SUM(H22:H32)</f>
        <v>45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" sqref="D1:D16384"/>
    </sheetView>
  </sheetViews>
  <sheetFormatPr defaultColWidth="9.140625" defaultRowHeight="12.75"/>
  <cols>
    <col min="1" max="1" width="35.00390625" style="0" bestFit="1" customWidth="1"/>
    <col min="2" max="2" width="36.57421875" style="0" bestFit="1" customWidth="1"/>
    <col min="3" max="3" width="20.140625" style="0" bestFit="1" customWidth="1"/>
    <col min="4" max="4" width="9.140625" style="14" customWidth="1"/>
  </cols>
  <sheetData>
    <row r="1" spans="1:3" ht="25.5">
      <c r="A1" s="10"/>
      <c r="B1" s="10" t="s">
        <v>23</v>
      </c>
      <c r="C1" s="10" t="s">
        <v>24</v>
      </c>
    </row>
    <row r="2" spans="1:4" ht="12.75">
      <c r="A2" s="11" t="s">
        <v>25</v>
      </c>
      <c r="B2" s="12">
        <v>629</v>
      </c>
      <c r="C2" s="12">
        <v>33071</v>
      </c>
      <c r="D2" s="14">
        <f>B2/C2</f>
        <v>0.01901968492032294</v>
      </c>
    </row>
    <row r="3" spans="1:4" ht="12.75">
      <c r="A3" s="11" t="s">
        <v>26</v>
      </c>
      <c r="B3" s="12">
        <v>4842</v>
      </c>
      <c r="C3" s="12">
        <v>31323</v>
      </c>
      <c r="D3" s="14">
        <f aca="true" t="shared" si="0" ref="D3:D11">B3/C3</f>
        <v>0.1545828943587779</v>
      </c>
    </row>
    <row r="4" spans="1:4" ht="12.75">
      <c r="A4" s="11" t="s">
        <v>27</v>
      </c>
      <c r="B4" s="12">
        <v>729</v>
      </c>
      <c r="C4" s="12">
        <v>21524</v>
      </c>
      <c r="D4" s="14">
        <f t="shared" si="0"/>
        <v>0.03386916929938673</v>
      </c>
    </row>
    <row r="5" spans="1:4" ht="12.75">
      <c r="A5" s="11" t="s">
        <v>28</v>
      </c>
      <c r="B5" s="12">
        <v>224</v>
      </c>
      <c r="C5" s="12">
        <v>9352</v>
      </c>
      <c r="D5" s="14">
        <f t="shared" si="0"/>
        <v>0.023952095808383235</v>
      </c>
    </row>
    <row r="6" spans="1:4" ht="12.75">
      <c r="A6" s="11" t="s">
        <v>29</v>
      </c>
      <c r="B6" s="12">
        <v>858</v>
      </c>
      <c r="C6" s="12">
        <v>11116</v>
      </c>
      <c r="D6" s="14">
        <f t="shared" si="0"/>
        <v>0.07718603814321698</v>
      </c>
    </row>
    <row r="7" spans="1:4" ht="12.75">
      <c r="A7" s="11" t="s">
        <v>30</v>
      </c>
      <c r="B7" s="12">
        <v>311</v>
      </c>
      <c r="C7" s="12">
        <v>7836</v>
      </c>
      <c r="D7" s="14">
        <f t="shared" si="0"/>
        <v>0.03968861664114344</v>
      </c>
    </row>
    <row r="8" spans="1:4" ht="12.75">
      <c r="A8" s="11" t="s">
        <v>31</v>
      </c>
      <c r="B8" s="12">
        <v>80</v>
      </c>
      <c r="C8" s="12">
        <v>3885</v>
      </c>
      <c r="D8" s="14">
        <f t="shared" si="0"/>
        <v>0.02059202059202059</v>
      </c>
    </row>
    <row r="9" spans="1:4" ht="12.75">
      <c r="A9" s="11" t="s">
        <v>32</v>
      </c>
      <c r="B9" s="12">
        <v>227</v>
      </c>
      <c r="C9" s="12">
        <v>4350</v>
      </c>
      <c r="D9" s="14">
        <f t="shared" si="0"/>
        <v>0.052183908045977015</v>
      </c>
    </row>
    <row r="10" spans="1:4" ht="12.75">
      <c r="A10" s="11" t="s">
        <v>33</v>
      </c>
      <c r="B10" s="12">
        <v>68</v>
      </c>
      <c r="C10" s="12">
        <v>9294</v>
      </c>
      <c r="D10" s="14">
        <f t="shared" si="0"/>
        <v>0.0073165483107381106</v>
      </c>
    </row>
    <row r="11" spans="1:4" ht="12.75">
      <c r="A11" s="11" t="s">
        <v>34</v>
      </c>
      <c r="B11" s="12">
        <v>377</v>
      </c>
      <c r="C11" s="12">
        <v>12580</v>
      </c>
      <c r="D11" s="14">
        <f t="shared" si="0"/>
        <v>0.029968203497615264</v>
      </c>
    </row>
    <row r="13" ht="12.75">
      <c r="A13" s="13" t="s">
        <v>35</v>
      </c>
    </row>
    <row r="14" ht="12.75">
      <c r="A14" s="12" t="s">
        <v>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David Rietveld</dc:creator>
  <cp:keywords/>
  <dc:description/>
  <cp:lastModifiedBy>M.D. Rietveld</cp:lastModifiedBy>
  <dcterms:created xsi:type="dcterms:W3CDTF">2005-08-21T14:29:34Z</dcterms:created>
  <dcterms:modified xsi:type="dcterms:W3CDTF">2005-09-30T11:14:19Z</dcterms:modified>
  <cp:category/>
  <cp:version/>
  <cp:contentType/>
  <cp:contentStatus/>
</cp:coreProperties>
</file>